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<sst xmlns="http://schemas.openxmlformats.org/spreadsheetml/2006/main" count="322" uniqueCount="113">
  <si>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</si>
  <si>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</si>
  <si>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</si>
  <si>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</si>
  <si>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</si>
  <si>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</si>
  <si>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</si>
  <si>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</si>
  <si>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</si>
  <si>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</si>
  <si>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</si>
  <si>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</si>
  <si>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</si>
  <si>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</si>
  <si>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</si>
  <si>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</si>
  <si>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</si>
  <si>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</si>
  <si>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</si>
  <si>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</si>
  <si>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</si>
  <si>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</si>
  <si>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</si>
  <si>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</si>
  <si>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</si>
  <si>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</si>
  <si>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</si>
  <si>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</si>
  <si>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</si>
  <si>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</si>
  <si>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</si>
  <si>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</si>
  <si>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</si>
  <si>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</si>
  <si>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</si>
  <si>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</si>
  <si>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</si>
  <si>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</si>
  <si>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</si>
  <si>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</si>
  <si>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</si>
  <si>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</si>
  <si>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</si>
  <si>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</si>
  <si>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</si>
  <si>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</si>
  <si>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</si>
  <si>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</si>
  <si>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</si>
  <si>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</si>
  <si>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</si>
  <si>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</si>
  <si>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</si>
  <si>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</si>
  <si>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</si>
  <si>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</si>
  <si>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</si>
  <si>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</si>
  <si>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</si>
  <si>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</si>
  <si>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</si>
  <si>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</si>
  <si>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</si>
  <si>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</si>
  <si>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</si>
  <si>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</si>
  <si>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</si>
  <si>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</si>
  <si>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</si>
  <si>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</si>
  <si>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</si>
  <si>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</si>
  <si>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</si>
  <si>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</si>
  <si>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</si>
  <si>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</si>
  <si>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</si>
  <si>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</si>
  <si>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</si>
  <si>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</si>
  <si>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</si>
  <si>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</si>
  <si>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</si>
  <si>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</si>
  <si>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</si>
  <si>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</si>
  <si>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</si>
  <si>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</si>
  <si>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</si>
  <si>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</si>
  <si>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</si>
  <si>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</si>
  <si>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</si>
  <si>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</si>
  <si>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</si>
  <si>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</si>
  <si>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</si>
  <si>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</si>
  <si>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</si>
  <si>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</si>
  <si>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</si>
  <si>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</si>
  <si>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</si>
  <si>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</si>
  <si>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</si>
  <si>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</si>
  <si>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</si>
  <si>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</si>
  <si>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</si>
  <si>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</si>
  <si>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19.08.2017</t>
    </r>
    <r>
      <rPr>
        <sz val="10"/>
        <rFont val="Times New Roman"/>
        <family val="1"/>
      </rPr>
      <t xml:space="preserve"> (тис.грн.)</t>
    </r>
  </si>
  <si>
    <t>станом на 19.08.2017</t>
  </si>
  <si>
    <r>
      <t xml:space="preserve">станом на 19.08.2017р.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</si>
</sst>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1.6"/>
      <color indexed="8"/>
      <name val="Times New Roman"/>
      <family val="0"/>
    </font>
    <font>
      <sz val="2.3"/>
      <color indexed="8"/>
      <name val="Times New Roman"/>
      <family val="0"/>
    </font>
    <font>
      <sz val="4.6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7" fontId="74" fillId="0" borderId="11" xfId="53" applyNumberFormat="1" applyBorder="1">
      <alignment/>
      <protection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61" xfId="0" applyNumberFormat="1" applyFont="1" applyBorder="1" applyAlignment="1">
      <alignment horizontal="center"/>
    </xf>
    <xf numFmtId="185" fontId="2" fillId="0" borderId="62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472845"/>
        <c:axId val="28711286"/>
      </c:lineChart>
      <c:catAx>
        <c:axId val="404728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1286"/>
        <c:crosses val="autoZero"/>
        <c:auto val="0"/>
        <c:lblOffset val="100"/>
        <c:tickLblSkip val="1"/>
        <c:noMultiLvlLbl val="0"/>
      </c:catAx>
      <c:valAx>
        <c:axId val="287112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728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391991"/>
        <c:axId val="10765872"/>
      </c:bar3DChart>
      <c:catAx>
        <c:axId val="5339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65872"/>
        <c:crosses val="autoZero"/>
        <c:auto val="1"/>
        <c:lblOffset val="100"/>
        <c:tickLblSkip val="1"/>
        <c:noMultiLvlLbl val="0"/>
      </c:catAx>
      <c:valAx>
        <c:axId val="10765872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9199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7074983"/>
        <c:axId val="43912800"/>
      </c:lineChart>
      <c:catAx>
        <c:axId val="57074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12800"/>
        <c:crosses val="autoZero"/>
        <c:auto val="0"/>
        <c:lblOffset val="100"/>
        <c:tickLblSkip val="1"/>
        <c:noMultiLvlLbl val="0"/>
      </c:catAx>
      <c:valAx>
        <c:axId val="439128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749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9670881"/>
        <c:axId val="167018"/>
      </c:lineChart>
      <c:catAx>
        <c:axId val="59670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018"/>
        <c:crosses val="autoZero"/>
        <c:auto val="0"/>
        <c:lblOffset val="100"/>
        <c:tickLblSkip val="1"/>
        <c:noMultiLvlLbl val="0"/>
      </c:catAx>
      <c:valAx>
        <c:axId val="1670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708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503163"/>
        <c:axId val="13528468"/>
      </c:lineChart>
      <c:catAx>
        <c:axId val="1503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28468"/>
        <c:crosses val="autoZero"/>
        <c:auto val="0"/>
        <c:lblOffset val="100"/>
        <c:tickLblSkip val="1"/>
        <c:noMultiLvlLbl val="0"/>
      </c:catAx>
      <c:valAx>
        <c:axId val="135284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31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4647349"/>
        <c:axId val="22064094"/>
      </c:lineChart>
      <c:catAx>
        <c:axId val="54647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4094"/>
        <c:crosses val="autoZero"/>
        <c:auto val="0"/>
        <c:lblOffset val="100"/>
        <c:tickLblSkip val="1"/>
        <c:noMultiLvlLbl val="0"/>
      </c:catAx>
      <c:valAx>
        <c:axId val="220640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473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4359119"/>
        <c:axId val="42361160"/>
      </c:lineChart>
      <c:catAx>
        <c:axId val="64359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61160"/>
        <c:crosses val="autoZero"/>
        <c:auto val="0"/>
        <c:lblOffset val="100"/>
        <c:tickLblSkip val="1"/>
        <c:noMultiLvlLbl val="0"/>
      </c:catAx>
      <c:valAx>
        <c:axId val="423611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591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5706121"/>
        <c:axId val="8701906"/>
      </c:lineChart>
      <c:catAx>
        <c:axId val="457061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1906"/>
        <c:crosses val="autoZero"/>
        <c:auto val="0"/>
        <c:lblOffset val="100"/>
        <c:tickLblSkip val="1"/>
        <c:noMultiLvlLbl val="0"/>
      </c:catAx>
      <c:valAx>
        <c:axId val="87019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061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1208291"/>
        <c:axId val="33765756"/>
      </c:lineChart>
      <c:catAx>
        <c:axId val="112082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5756"/>
        <c:crosses val="autoZero"/>
        <c:auto val="0"/>
        <c:lblOffset val="100"/>
        <c:tickLblSkip val="1"/>
        <c:noMultiLvlLbl val="0"/>
      </c:catAx>
      <c:valAx>
        <c:axId val="337657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082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456349"/>
        <c:axId val="50671686"/>
      </c:bar3D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71686"/>
        <c:crosses val="autoZero"/>
        <c:auto val="1"/>
        <c:lblOffset val="100"/>
        <c:tickLblSkip val="1"/>
        <c:noMultiLvlLbl val="0"/>
      </c:catAx>
      <c:valAx>
        <c:axId val="50671686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56349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839014,4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--50901,4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-47384,4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40611868.96999993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2939.62488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78">
          <cell r="F78">
            <v>7023.6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8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"/>
      <c r="P1" s="131" t="s">
        <v>75</v>
      </c>
      <c r="Q1" s="132"/>
      <c r="R1" s="132"/>
      <c r="S1" s="132"/>
      <c r="T1" s="132"/>
      <c r="U1" s="133"/>
    </row>
    <row r="2" spans="1:21" ht="15" thickBot="1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"/>
      <c r="P2" s="137" t="s">
        <v>66</v>
      </c>
      <c r="Q2" s="138"/>
      <c r="R2" s="138"/>
      <c r="S2" s="138"/>
      <c r="T2" s="138"/>
      <c r="U2" s="13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0" t="s">
        <v>47</v>
      </c>
      <c r="T3" s="14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2">
        <v>0</v>
      </c>
      <c r="T4" s="14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4">
        <v>0</v>
      </c>
      <c r="T5" s="14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6">
        <v>0</v>
      </c>
      <c r="T6" s="14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6">
        <v>0</v>
      </c>
      <c r="T7" s="14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4">
        <v>0</v>
      </c>
      <c r="T8" s="14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4">
        <v>0</v>
      </c>
      <c r="T9" s="14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4">
        <v>0</v>
      </c>
      <c r="T10" s="14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4">
        <v>0</v>
      </c>
      <c r="T11" s="14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4">
        <v>0</v>
      </c>
      <c r="T12" s="14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4">
        <v>0</v>
      </c>
      <c r="T13" s="14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4">
        <v>0</v>
      </c>
      <c r="T14" s="14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4">
        <v>1</v>
      </c>
      <c r="T15" s="14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4">
        <v>0</v>
      </c>
      <c r="T16" s="14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4">
        <v>0</v>
      </c>
      <c r="T17" s="14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4">
        <v>0</v>
      </c>
      <c r="T18" s="14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4">
        <v>0</v>
      </c>
      <c r="T19" s="14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4">
        <v>0</v>
      </c>
      <c r="T20" s="14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4">
        <v>0</v>
      </c>
      <c r="T21" s="14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4">
        <v>0</v>
      </c>
      <c r="T22" s="14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50">
        <f>SUM(S4:S22)</f>
        <v>1</v>
      </c>
      <c r="T23" s="15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8" t="s">
        <v>33</v>
      </c>
      <c r="Q26" s="148"/>
      <c r="R26" s="148"/>
      <c r="S26" s="14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52" t="s">
        <v>29</v>
      </c>
      <c r="Q27" s="152"/>
      <c r="R27" s="152"/>
      <c r="S27" s="15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3">
        <v>42767</v>
      </c>
      <c r="Q28" s="156">
        <f>'[2]січень 17'!$D$94</f>
        <v>9505.30341</v>
      </c>
      <c r="R28" s="156"/>
      <c r="S28" s="15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4"/>
      <c r="Q29" s="156"/>
      <c r="R29" s="156"/>
      <c r="S29" s="15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7" t="s">
        <v>45</v>
      </c>
      <c r="R31" s="15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9" t="s">
        <v>40</v>
      </c>
      <c r="R32" s="15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8" t="s">
        <v>30</v>
      </c>
      <c r="Q36" s="148"/>
      <c r="R36" s="148"/>
      <c r="S36" s="14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9" t="s">
        <v>31</v>
      </c>
      <c r="Q37" s="149"/>
      <c r="R37" s="149"/>
      <c r="S37" s="14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3">
        <v>42767</v>
      </c>
      <c r="Q38" s="155">
        <f>104633628.96/1000</f>
        <v>104633.62895999999</v>
      </c>
      <c r="R38" s="155"/>
      <c r="S38" s="15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4"/>
      <c r="Q39" s="155"/>
      <c r="R39" s="155"/>
      <c r="S39" s="15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8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"/>
      <c r="P1" s="131" t="s">
        <v>74</v>
      </c>
      <c r="Q1" s="132"/>
      <c r="R1" s="132"/>
      <c r="S1" s="132"/>
      <c r="T1" s="132"/>
      <c r="U1" s="133"/>
    </row>
    <row r="2" spans="1:21" ht="15" thickBot="1">
      <c r="A2" s="134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"/>
      <c r="P2" s="137" t="s">
        <v>73</v>
      </c>
      <c r="Q2" s="138"/>
      <c r="R2" s="138"/>
      <c r="S2" s="138"/>
      <c r="T2" s="138"/>
      <c r="U2" s="13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60" t="s">
        <v>47</v>
      </c>
      <c r="T3" s="16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2">
        <v>0</v>
      </c>
      <c r="T4" s="14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4">
        <v>0</v>
      </c>
      <c r="T5" s="14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6">
        <v>0</v>
      </c>
      <c r="T6" s="14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6">
        <v>1</v>
      </c>
      <c r="T7" s="14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4">
        <v>0</v>
      </c>
      <c r="T8" s="14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4">
        <v>0</v>
      </c>
      <c r="T9" s="14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4">
        <v>0</v>
      </c>
      <c r="T10" s="14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4">
        <v>0</v>
      </c>
      <c r="T11" s="14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4">
        <v>0</v>
      </c>
      <c r="T12" s="14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4">
        <v>0</v>
      </c>
      <c r="T13" s="14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4">
        <v>0</v>
      </c>
      <c r="T14" s="14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4">
        <v>0</v>
      </c>
      <c r="T15" s="14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4">
        <v>0</v>
      </c>
      <c r="T16" s="14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4">
        <v>0</v>
      </c>
      <c r="T17" s="14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4">
        <v>0</v>
      </c>
      <c r="T18" s="14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4">
        <v>0</v>
      </c>
      <c r="T19" s="14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4">
        <v>0</v>
      </c>
      <c r="T20" s="14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4">
        <v>0</v>
      </c>
      <c r="T21" s="14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4">
        <v>0</v>
      </c>
      <c r="T22" s="14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2">
        <v>0</v>
      </c>
      <c r="T23" s="16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50">
        <f>SUM(S4:S23)</f>
        <v>1</v>
      </c>
      <c r="T24" s="15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33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2" t="s">
        <v>29</v>
      </c>
      <c r="Q28" s="152"/>
      <c r="R28" s="152"/>
      <c r="S28" s="15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3">
        <v>42795</v>
      </c>
      <c r="Q29" s="156">
        <f>'[2]лютий'!$D$94</f>
        <v>7713.34596</v>
      </c>
      <c r="R29" s="156"/>
      <c r="S29" s="15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4"/>
      <c r="Q30" s="156"/>
      <c r="R30" s="156"/>
      <c r="S30" s="15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7" t="s">
        <v>45</v>
      </c>
      <c r="R32" s="15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9" t="s">
        <v>40</v>
      </c>
      <c r="R33" s="15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8" t="s">
        <v>30</v>
      </c>
      <c r="Q37" s="148"/>
      <c r="R37" s="148"/>
      <c r="S37" s="14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 t="s">
        <v>31</v>
      </c>
      <c r="Q38" s="149"/>
      <c r="R38" s="149"/>
      <c r="S38" s="14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3">
        <v>42795</v>
      </c>
      <c r="Q39" s="155">
        <v>115182.07822999997</v>
      </c>
      <c r="R39" s="155"/>
      <c r="S39" s="15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4"/>
      <c r="Q40" s="155"/>
      <c r="R40" s="155"/>
      <c r="S40" s="15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78</v>
      </c>
      <c r="S1" s="132"/>
      <c r="T1" s="132"/>
      <c r="U1" s="132"/>
      <c r="V1" s="132"/>
      <c r="W1" s="133"/>
    </row>
    <row r="2" spans="1:23" ht="15" thickBot="1">
      <c r="A2" s="134" t="s">
        <v>83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84</v>
      </c>
      <c r="S2" s="138"/>
      <c r="T2" s="138"/>
      <c r="U2" s="138"/>
      <c r="V2" s="138"/>
      <c r="W2" s="13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60" t="s">
        <v>47</v>
      </c>
      <c r="V3" s="16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2">
        <v>0</v>
      </c>
      <c r="V4" s="14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4">
        <v>0</v>
      </c>
      <c r="V5" s="14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6">
        <v>0</v>
      </c>
      <c r="V6" s="14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6">
        <v>1</v>
      </c>
      <c r="V7" s="14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4">
        <v>0</v>
      </c>
      <c r="V8" s="14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4">
        <v>0</v>
      </c>
      <c r="V9" s="14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4">
        <v>0</v>
      </c>
      <c r="V10" s="14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4">
        <v>0</v>
      </c>
      <c r="V11" s="14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4">
        <v>0</v>
      </c>
      <c r="V12" s="14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4">
        <v>0</v>
      </c>
      <c r="V13" s="14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4">
        <v>0</v>
      </c>
      <c r="V14" s="14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4">
        <v>0</v>
      </c>
      <c r="V15" s="14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4">
        <v>0</v>
      </c>
      <c r="V16" s="14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4">
        <v>0</v>
      </c>
      <c r="V17" s="14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4">
        <v>0</v>
      </c>
      <c r="V18" s="14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4">
        <v>0</v>
      </c>
      <c r="V19" s="14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4">
        <v>0</v>
      </c>
      <c r="V20" s="14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4">
        <v>0</v>
      </c>
      <c r="V21" s="14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4">
        <v>0</v>
      </c>
      <c r="V22" s="14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4">
        <v>0</v>
      </c>
      <c r="V23" s="14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4">
        <v>0</v>
      </c>
      <c r="V24" s="14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2">
        <v>0</v>
      </c>
      <c r="V25" s="16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50">
        <f>SUM(U4:U25)</f>
        <v>1</v>
      </c>
      <c r="V26" s="15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33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2" t="s">
        <v>29</v>
      </c>
      <c r="S30" s="152"/>
      <c r="T30" s="152"/>
      <c r="U30" s="15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3">
        <v>42826</v>
      </c>
      <c r="S31" s="156">
        <f>'[2]березень'!$D$97</f>
        <v>1399.2856000000002</v>
      </c>
      <c r="T31" s="156"/>
      <c r="U31" s="15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4"/>
      <c r="S32" s="156"/>
      <c r="T32" s="156"/>
      <c r="U32" s="15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45</v>
      </c>
      <c r="T34" s="15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9" t="s">
        <v>40</v>
      </c>
      <c r="T35" s="15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30</v>
      </c>
      <c r="S39" s="148"/>
      <c r="T39" s="148"/>
      <c r="U39" s="14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3">
        <v>42826</v>
      </c>
      <c r="S41" s="155">
        <v>114548.88999999997</v>
      </c>
      <c r="T41" s="155"/>
      <c r="U41" s="15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4"/>
      <c r="S42" s="155"/>
      <c r="T42" s="155"/>
      <c r="U42" s="15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87</v>
      </c>
      <c r="S1" s="132"/>
      <c r="T1" s="132"/>
      <c r="U1" s="132"/>
      <c r="V1" s="132"/>
      <c r="W1" s="133"/>
    </row>
    <row r="2" spans="1:23" ht="15" thickBot="1">
      <c r="A2" s="134" t="s">
        <v>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89</v>
      </c>
      <c r="S2" s="138"/>
      <c r="T2" s="138"/>
      <c r="U2" s="138"/>
      <c r="V2" s="138"/>
      <c r="W2" s="13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0" t="s">
        <v>47</v>
      </c>
      <c r="V3" s="14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2">
        <v>0</v>
      </c>
      <c r="V4" s="14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4">
        <v>1</v>
      </c>
      <c r="V5" s="14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6">
        <v>0</v>
      </c>
      <c r="V6" s="14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6">
        <v>0</v>
      </c>
      <c r="V7" s="14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4">
        <v>0</v>
      </c>
      <c r="V8" s="14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4">
        <v>0</v>
      </c>
      <c r="V9" s="14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4">
        <v>0</v>
      </c>
      <c r="V10" s="14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4">
        <v>0</v>
      </c>
      <c r="V11" s="14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4">
        <v>0</v>
      </c>
      <c r="V12" s="14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4">
        <v>0</v>
      </c>
      <c r="V13" s="14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4">
        <v>0</v>
      </c>
      <c r="V14" s="14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4">
        <v>0</v>
      </c>
      <c r="V15" s="14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4">
        <v>0</v>
      </c>
      <c r="V16" s="14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4">
        <v>0</v>
      </c>
      <c r="V17" s="14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4">
        <v>0</v>
      </c>
      <c r="V18" s="14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4">
        <v>0</v>
      </c>
      <c r="V19" s="14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4">
        <v>0</v>
      </c>
      <c r="V20" s="14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4">
        <v>0</v>
      </c>
      <c r="V21" s="14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4">
        <v>1</v>
      </c>
      <c r="V22" s="14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50">
        <f>SUM(U4:U22)</f>
        <v>2</v>
      </c>
      <c r="V23" s="15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8" t="s">
        <v>33</v>
      </c>
      <c r="S26" s="148"/>
      <c r="T26" s="148"/>
      <c r="U26" s="14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29</v>
      </c>
      <c r="S27" s="152"/>
      <c r="T27" s="152"/>
      <c r="U27" s="15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>
        <v>42856</v>
      </c>
      <c r="S28" s="156">
        <f>'[2]квітень'!$D$97</f>
        <v>102.57358</v>
      </c>
      <c r="T28" s="156"/>
      <c r="U28" s="15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4"/>
      <c r="S29" s="156"/>
      <c r="T29" s="156"/>
      <c r="U29" s="15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7" t="s">
        <v>45</v>
      </c>
      <c r="T31" s="15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9" t="s">
        <v>40</v>
      </c>
      <c r="T32" s="15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8" t="s">
        <v>30</v>
      </c>
      <c r="S36" s="148"/>
      <c r="T36" s="148"/>
      <c r="U36" s="14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31</v>
      </c>
      <c r="S37" s="149"/>
      <c r="T37" s="149"/>
      <c r="U37" s="14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3">
        <v>42856</v>
      </c>
      <c r="S38" s="155">
        <v>94413.13370999995</v>
      </c>
      <c r="T38" s="155"/>
      <c r="U38" s="15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4"/>
      <c r="S39" s="155"/>
      <c r="T39" s="155"/>
      <c r="U39" s="15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92</v>
      </c>
      <c r="S1" s="132"/>
      <c r="T1" s="132"/>
      <c r="U1" s="132"/>
      <c r="V1" s="132"/>
      <c r="W1" s="133"/>
    </row>
    <row r="2" spans="1:23" ht="15" thickBot="1">
      <c r="A2" s="134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95</v>
      </c>
      <c r="S2" s="138"/>
      <c r="T2" s="138"/>
      <c r="U2" s="138"/>
      <c r="V2" s="138"/>
      <c r="W2" s="13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0" t="s">
        <v>47</v>
      </c>
      <c r="V3" s="14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2">
        <v>0</v>
      </c>
      <c r="V4" s="14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4">
        <v>0</v>
      </c>
      <c r="V5" s="14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6">
        <v>0</v>
      </c>
      <c r="V6" s="14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6">
        <v>1</v>
      </c>
      <c r="V7" s="14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4">
        <v>0</v>
      </c>
      <c r="V8" s="14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4">
        <v>0</v>
      </c>
      <c r="V9" s="14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4">
        <v>0</v>
      </c>
      <c r="V10" s="14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4">
        <v>0</v>
      </c>
      <c r="V11" s="14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4">
        <v>0</v>
      </c>
      <c r="V12" s="14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4">
        <v>0</v>
      </c>
      <c r="V13" s="14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4">
        <v>0</v>
      </c>
      <c r="V14" s="14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4">
        <v>0</v>
      </c>
      <c r="V15" s="14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4">
        <v>0</v>
      </c>
      <c r="V16" s="14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4">
        <v>0</v>
      </c>
      <c r="V17" s="14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4">
        <v>0</v>
      </c>
      <c r="V18" s="14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4">
        <v>0</v>
      </c>
      <c r="V19" s="14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4">
        <v>0</v>
      </c>
      <c r="V20" s="14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4">
        <v>0</v>
      </c>
      <c r="V21" s="14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4">
        <v>0</v>
      </c>
      <c r="V22" s="14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4">
        <v>0</v>
      </c>
      <c r="V23" s="14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50">
        <f>SUM(U4:U23)</f>
        <v>1</v>
      </c>
      <c r="V24" s="15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33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29</v>
      </c>
      <c r="S28" s="152"/>
      <c r="T28" s="152"/>
      <c r="U28" s="15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>
        <v>42887</v>
      </c>
      <c r="S29" s="156">
        <f>'[2]травень'!$D$97</f>
        <v>1135.71022</v>
      </c>
      <c r="T29" s="156"/>
      <c r="U29" s="15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4"/>
      <c r="S30" s="156"/>
      <c r="T30" s="156"/>
      <c r="U30" s="15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7" t="s">
        <v>45</v>
      </c>
      <c r="T32" s="15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9" t="s">
        <v>40</v>
      </c>
      <c r="T33" s="15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30</v>
      </c>
      <c r="S37" s="148"/>
      <c r="T37" s="148"/>
      <c r="U37" s="14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>
        <v>42887</v>
      </c>
      <c r="S39" s="155">
        <v>59637.061719999954</v>
      </c>
      <c r="T39" s="155"/>
      <c r="U39" s="15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4"/>
      <c r="S40" s="155"/>
      <c r="T40" s="155"/>
      <c r="U40" s="15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98</v>
      </c>
      <c r="S1" s="132"/>
      <c r="T1" s="132"/>
      <c r="U1" s="132"/>
      <c r="V1" s="132"/>
      <c r="W1" s="133"/>
    </row>
    <row r="2" spans="1:23" ht="15" thickBot="1">
      <c r="A2" s="134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100</v>
      </c>
      <c r="S2" s="138"/>
      <c r="T2" s="138"/>
      <c r="U2" s="138"/>
      <c r="V2" s="138"/>
      <c r="W2" s="13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0" t="s">
        <v>47</v>
      </c>
      <c r="V3" s="14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2">
        <v>0</v>
      </c>
      <c r="V4" s="14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4">
        <v>0</v>
      </c>
      <c r="V5" s="14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6">
        <v>1</v>
      </c>
      <c r="V6" s="14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6">
        <v>0</v>
      </c>
      <c r="V7" s="14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4">
        <v>0</v>
      </c>
      <c r="V8" s="14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4">
        <v>0</v>
      </c>
      <c r="V9" s="14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4">
        <v>0</v>
      </c>
      <c r="V10" s="14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4">
        <v>0</v>
      </c>
      <c r="V11" s="14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4">
        <v>0</v>
      </c>
      <c r="V12" s="14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4">
        <v>0</v>
      </c>
      <c r="V13" s="14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4">
        <v>0</v>
      </c>
      <c r="V14" s="14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4">
        <v>0</v>
      </c>
      <c r="V15" s="14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4">
        <v>0</v>
      </c>
      <c r="V16" s="14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4">
        <v>0</v>
      </c>
      <c r="V17" s="14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4">
        <v>0</v>
      </c>
      <c r="V18" s="14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4">
        <v>0</v>
      </c>
      <c r="V19" s="14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4">
        <v>0</v>
      </c>
      <c r="V20" s="14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4">
        <v>0</v>
      </c>
      <c r="V21" s="14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4">
        <v>0</v>
      </c>
      <c r="V22" s="14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4">
        <v>0</v>
      </c>
      <c r="V23" s="14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50">
        <f>SUM(U4:U23)</f>
        <v>1</v>
      </c>
      <c r="V24" s="15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33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29</v>
      </c>
      <c r="S28" s="152"/>
      <c r="T28" s="152"/>
      <c r="U28" s="15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>
        <v>42917</v>
      </c>
      <c r="S29" s="156">
        <f>'[2]червень'!$D$97</f>
        <v>225.52589</v>
      </c>
      <c r="T29" s="156"/>
      <c r="U29" s="15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4"/>
      <c r="S30" s="156"/>
      <c r="T30" s="156"/>
      <c r="U30" s="15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7" t="s">
        <v>45</v>
      </c>
      <c r="T32" s="15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9" t="s">
        <v>40</v>
      </c>
      <c r="T33" s="15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30</v>
      </c>
      <c r="S37" s="148"/>
      <c r="T37" s="148"/>
      <c r="U37" s="14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>
        <v>42917</v>
      </c>
      <c r="S39" s="155">
        <v>31922.249009999945</v>
      </c>
      <c r="T39" s="155"/>
      <c r="U39" s="15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4"/>
      <c r="S40" s="155"/>
      <c r="T40" s="155"/>
      <c r="U40" s="15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103</v>
      </c>
      <c r="S1" s="132"/>
      <c r="T1" s="132"/>
      <c r="U1" s="132"/>
      <c r="V1" s="132"/>
      <c r="W1" s="133"/>
    </row>
    <row r="2" spans="1:23" ht="15" thickBot="1">
      <c r="A2" s="134" t="s">
        <v>104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105</v>
      </c>
      <c r="S2" s="138"/>
      <c r="T2" s="138"/>
      <c r="U2" s="138"/>
      <c r="V2" s="138"/>
      <c r="W2" s="13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0" t="s">
        <v>47</v>
      </c>
      <c r="V3" s="14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42">
        <v>0</v>
      </c>
      <c r="V4" s="14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4">
        <v>0</v>
      </c>
      <c r="V5" s="14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6">
        <v>0</v>
      </c>
      <c r="V6" s="14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6">
        <v>1</v>
      </c>
      <c r="V7" s="14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4">
        <v>0</v>
      </c>
      <c r="V8" s="14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4">
        <v>0</v>
      </c>
      <c r="V9" s="145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4">
        <v>0</v>
      </c>
      <c r="V10" s="14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4">
        <v>0</v>
      </c>
      <c r="V11" s="145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4">
        <v>0</v>
      </c>
      <c r="V12" s="145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4">
        <v>0</v>
      </c>
      <c r="V13" s="145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4">
        <v>0</v>
      </c>
      <c r="V14" s="145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4">
        <v>0</v>
      </c>
      <c r="V15" s="145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4">
        <v>0</v>
      </c>
      <c r="V16" s="145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4">
        <v>0</v>
      </c>
      <c r="V17" s="145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4">
        <v>0</v>
      </c>
      <c r="V18" s="145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4">
        <v>0</v>
      </c>
      <c r="V19" s="145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4">
        <v>0</v>
      </c>
      <c r="V20" s="145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4">
        <v>0</v>
      </c>
      <c r="V21" s="145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4">
        <v>0</v>
      </c>
      <c r="V22" s="145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4">
        <v>0</v>
      </c>
      <c r="V24" s="14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50">
        <f>SUM(U4:U24)</f>
        <v>1</v>
      </c>
      <c r="V25" s="151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33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 t="s">
        <v>29</v>
      </c>
      <c r="S29" s="152"/>
      <c r="T29" s="152"/>
      <c r="U29" s="15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>
        <v>42948</v>
      </c>
      <c r="S30" s="156">
        <f>'[2]липень'!$D$97</f>
        <v>1</v>
      </c>
      <c r="T30" s="156"/>
      <c r="U30" s="15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4"/>
      <c r="S31" s="156"/>
      <c r="T31" s="156"/>
      <c r="U31" s="15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45</v>
      </c>
      <c r="T33" s="15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9" t="s">
        <v>40</v>
      </c>
      <c r="T34" s="15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30</v>
      </c>
      <c r="S38" s="148"/>
      <c r="T38" s="148"/>
      <c r="U38" s="14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>
        <v>42948</v>
      </c>
      <c r="S40" s="155">
        <f>'[3]залишки  (2)'!$K$6/1000</f>
        <v>40611.86896999993</v>
      </c>
      <c r="T40" s="155"/>
      <c r="U40" s="15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4"/>
      <c r="S41" s="155"/>
      <c r="T41" s="155"/>
      <c r="U41" s="15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8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"/>
      <c r="R1" s="131" t="s">
        <v>107</v>
      </c>
      <c r="S1" s="132"/>
      <c r="T1" s="132"/>
      <c r="U1" s="132"/>
      <c r="V1" s="132"/>
      <c r="W1" s="133"/>
    </row>
    <row r="2" spans="1:23" ht="15" thickBot="1">
      <c r="A2" s="134" t="s">
        <v>111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"/>
      <c r="R2" s="137" t="s">
        <v>112</v>
      </c>
      <c r="S2" s="138"/>
      <c r="T2" s="138"/>
      <c r="U2" s="138"/>
      <c r="V2" s="138"/>
      <c r="W2" s="13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0" t="s">
        <v>47</v>
      </c>
      <c r="V3" s="141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10.699999999999363</v>
      </c>
      <c r="N4" s="69">
        <v>3818.2</v>
      </c>
      <c r="O4" s="69">
        <v>5750</v>
      </c>
      <c r="P4" s="3">
        <f aca="true" t="shared" si="2" ref="P4:P24">N4/O4</f>
        <v>0.6640347826086956</v>
      </c>
      <c r="Q4" s="2">
        <f>AVERAGE(N4:N17)</f>
        <v>5211.050000000001</v>
      </c>
      <c r="R4" s="71">
        <v>0</v>
      </c>
      <c r="S4" s="72">
        <v>0</v>
      </c>
      <c r="T4" s="73">
        <v>0</v>
      </c>
      <c r="U4" s="142">
        <v>0</v>
      </c>
      <c r="V4" s="143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5211.1</v>
      </c>
      <c r="R5" s="75">
        <v>0</v>
      </c>
      <c r="S5" s="69">
        <v>0</v>
      </c>
      <c r="T5" s="76">
        <v>0</v>
      </c>
      <c r="U5" s="144">
        <v>0</v>
      </c>
      <c r="V5" s="145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5211.1</v>
      </c>
      <c r="R6" s="77">
        <v>0</v>
      </c>
      <c r="S6" s="78">
        <v>0</v>
      </c>
      <c r="T6" s="79">
        <v>4.6</v>
      </c>
      <c r="U6" s="146">
        <v>0</v>
      </c>
      <c r="V6" s="147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5211.1</v>
      </c>
      <c r="R7" s="77">
        <v>0</v>
      </c>
      <c r="S7" s="78">
        <v>0</v>
      </c>
      <c r="T7" s="79">
        <v>0</v>
      </c>
      <c r="U7" s="146">
        <v>1</v>
      </c>
      <c r="V7" s="147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-10.899999999998826</v>
      </c>
      <c r="N8" s="69">
        <v>9909.7</v>
      </c>
      <c r="O8" s="69">
        <v>9900</v>
      </c>
      <c r="P8" s="3">
        <f t="shared" si="2"/>
        <v>1.000979797979798</v>
      </c>
      <c r="Q8" s="2">
        <v>5211.1</v>
      </c>
      <c r="R8" s="77">
        <v>0</v>
      </c>
      <c r="S8" s="78">
        <v>0</v>
      </c>
      <c r="T8" s="76">
        <v>0</v>
      </c>
      <c r="U8" s="144">
        <v>0</v>
      </c>
      <c r="V8" s="145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5211.1</v>
      </c>
      <c r="R9" s="77">
        <v>0</v>
      </c>
      <c r="S9" s="78">
        <v>0</v>
      </c>
      <c r="T9" s="76">
        <v>0</v>
      </c>
      <c r="U9" s="144">
        <v>0</v>
      </c>
      <c r="V9" s="145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5211.1</v>
      </c>
      <c r="R10" s="77">
        <v>0</v>
      </c>
      <c r="S10" s="78">
        <v>0</v>
      </c>
      <c r="T10" s="76">
        <v>0</v>
      </c>
      <c r="U10" s="144">
        <v>0</v>
      </c>
      <c r="V10" s="145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5211.1</v>
      </c>
      <c r="R11" s="75">
        <v>0</v>
      </c>
      <c r="S11" s="69">
        <v>0</v>
      </c>
      <c r="T11" s="76">
        <v>0</v>
      </c>
      <c r="U11" s="144">
        <v>0</v>
      </c>
      <c r="V11" s="145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5211.1</v>
      </c>
      <c r="R12" s="75">
        <v>0</v>
      </c>
      <c r="S12" s="69">
        <v>0</v>
      </c>
      <c r="T12" s="76">
        <v>40</v>
      </c>
      <c r="U12" s="144">
        <v>0</v>
      </c>
      <c r="V12" s="145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5211.1</v>
      </c>
      <c r="R13" s="75">
        <v>0</v>
      </c>
      <c r="S13" s="69">
        <v>0</v>
      </c>
      <c r="T13" s="76">
        <v>0</v>
      </c>
      <c r="U13" s="144">
        <v>0</v>
      </c>
      <c r="V13" s="145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5211.1</v>
      </c>
      <c r="R14" s="75">
        <v>0</v>
      </c>
      <c r="S14" s="69">
        <v>0</v>
      </c>
      <c r="T14" s="80">
        <v>0.3</v>
      </c>
      <c r="U14" s="144">
        <v>0</v>
      </c>
      <c r="V14" s="145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5211.1</v>
      </c>
      <c r="R15" s="75">
        <v>0</v>
      </c>
      <c r="S15" s="69">
        <v>0</v>
      </c>
      <c r="T15" s="80">
        <v>7.5</v>
      </c>
      <c r="U15" s="144">
        <v>0</v>
      </c>
      <c r="V15" s="145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5211.1</v>
      </c>
      <c r="R16" s="75">
        <v>0</v>
      </c>
      <c r="S16" s="69">
        <v>0</v>
      </c>
      <c r="T16" s="80">
        <v>0</v>
      </c>
      <c r="U16" s="144">
        <v>0</v>
      </c>
      <c r="V16" s="145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5211.1</v>
      </c>
      <c r="R17" s="75">
        <v>0</v>
      </c>
      <c r="S17" s="69">
        <v>0</v>
      </c>
      <c r="T17" s="80">
        <v>0</v>
      </c>
      <c r="U17" s="144">
        <v>0</v>
      </c>
      <c r="V17" s="145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5211.1</v>
      </c>
      <c r="R18" s="75"/>
      <c r="S18" s="69"/>
      <c r="T18" s="76"/>
      <c r="U18" s="144"/>
      <c r="V18" s="145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5211.1</v>
      </c>
      <c r="R19" s="75"/>
      <c r="S19" s="69"/>
      <c r="T19" s="76"/>
      <c r="U19" s="144"/>
      <c r="V19" s="145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5211.1</v>
      </c>
      <c r="R20" s="75"/>
      <c r="S20" s="69"/>
      <c r="T20" s="76"/>
      <c r="U20" s="144"/>
      <c r="V20" s="145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5211.1</v>
      </c>
      <c r="R21" s="81"/>
      <c r="S21" s="80"/>
      <c r="T21" s="76"/>
      <c r="U21" s="144"/>
      <c r="V21" s="145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5211.1</v>
      </c>
      <c r="R22" s="81"/>
      <c r="S22" s="80"/>
      <c r="T22" s="76"/>
      <c r="U22" s="144"/>
      <c r="V22" s="145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5211.1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5211.1</v>
      </c>
      <c r="R24" s="81"/>
      <c r="S24" s="80"/>
      <c r="T24" s="76"/>
      <c r="U24" s="144"/>
      <c r="V24" s="145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5211.1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38495.7</v>
      </c>
      <c r="C26" s="92">
        <f aca="true" t="shared" si="4" ref="C26:O26">SUM(C4:C24)</f>
        <v>611.23</v>
      </c>
      <c r="D26" s="115">
        <f t="shared" si="4"/>
        <v>611.1999999999999</v>
      </c>
      <c r="E26" s="115">
        <f t="shared" si="4"/>
        <v>0.030000000000001137</v>
      </c>
      <c r="F26" s="92">
        <f t="shared" si="4"/>
        <v>507.09999999999997</v>
      </c>
      <c r="G26" s="92">
        <f t="shared" si="4"/>
        <v>4010.0000000000005</v>
      </c>
      <c r="H26" s="92">
        <f t="shared" si="4"/>
        <v>22968</v>
      </c>
      <c r="I26" s="92">
        <f t="shared" si="4"/>
        <v>1395.8000000000002</v>
      </c>
      <c r="J26" s="92">
        <f t="shared" si="4"/>
        <v>339.79999999999995</v>
      </c>
      <c r="K26" s="92">
        <f t="shared" si="4"/>
        <v>547.1999999999999</v>
      </c>
      <c r="L26" s="92">
        <f t="shared" si="4"/>
        <v>2179.8</v>
      </c>
      <c r="M26" s="91">
        <f t="shared" si="4"/>
        <v>1900.070000000003</v>
      </c>
      <c r="N26" s="91">
        <f t="shared" si="4"/>
        <v>72954.70000000001</v>
      </c>
      <c r="O26" s="91">
        <f t="shared" si="4"/>
        <v>120156.4</v>
      </c>
      <c r="P26" s="93">
        <f>N26/O26</f>
        <v>0.6071644956073918</v>
      </c>
      <c r="Q26" s="2"/>
      <c r="R26" s="82">
        <f>SUM(R4:R24)</f>
        <v>0</v>
      </c>
      <c r="S26" s="82">
        <f>SUM(S4:S24)</f>
        <v>0</v>
      </c>
      <c r="T26" s="82">
        <f>SUM(T4:T24)</f>
        <v>52.4</v>
      </c>
      <c r="U26" s="150">
        <f>SUM(U4:U24)</f>
        <v>1</v>
      </c>
      <c r="V26" s="151"/>
      <c r="W26" s="82">
        <f>R26+S26+U26+T26+V26</f>
        <v>53.4</v>
      </c>
    </row>
    <row r="27" spans="1:17" ht="14.25">
      <c r="A27" s="1"/>
      <c r="B27" s="9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33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2" t="s">
        <v>29</v>
      </c>
      <c r="S30" s="152"/>
      <c r="T30" s="152"/>
      <c r="U30" s="15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3">
        <v>42966</v>
      </c>
      <c r="S31" s="156">
        <f>'[4]серпень'!$D$97</f>
        <v>2939.62488</v>
      </c>
      <c r="T31" s="156"/>
      <c r="U31" s="15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4"/>
      <c r="S32" s="156"/>
      <c r="T32" s="156"/>
      <c r="U32" s="15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45</v>
      </c>
      <c r="T34" s="15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9" t="s">
        <v>40</v>
      </c>
      <c r="T35" s="15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30</v>
      </c>
      <c r="S39" s="148"/>
      <c r="T39" s="148"/>
      <c r="U39" s="14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3">
        <v>42966</v>
      </c>
      <c r="S41" s="155">
        <f>'[3]залишки  (2)'!$K$6/1000</f>
        <v>40611.86896999993</v>
      </c>
      <c r="T41" s="155"/>
      <c r="U41" s="15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4"/>
      <c r="S42" s="155"/>
      <c r="T42" s="155"/>
      <c r="U42" s="15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1">
      <selection activeCell="P41" sqref="P41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1" t="s">
        <v>109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2"/>
      <c r="M26" s="172"/>
      <c r="N26" s="172"/>
    </row>
    <row r="27" spans="1:16" ht="54" customHeight="1">
      <c r="A27" s="164" t="s">
        <v>32</v>
      </c>
      <c r="B27" s="173" t="s">
        <v>43</v>
      </c>
      <c r="C27" s="173"/>
      <c r="D27" s="166" t="s">
        <v>49</v>
      </c>
      <c r="E27" s="167"/>
      <c r="F27" s="168" t="s">
        <v>44</v>
      </c>
      <c r="G27" s="169"/>
      <c r="H27" s="170" t="s">
        <v>52</v>
      </c>
      <c r="I27" s="166"/>
      <c r="J27" s="181"/>
      <c r="K27" s="182"/>
      <c r="L27" s="178" t="s">
        <v>36</v>
      </c>
      <c r="M27" s="179"/>
      <c r="N27" s="180"/>
      <c r="O27" s="174" t="s">
        <v>110</v>
      </c>
      <c r="P27" s="175"/>
    </row>
    <row r="28" spans="1:16" ht="30.75" customHeight="1">
      <c r="A28" s="165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9"/>
      <c r="P28" s="166"/>
    </row>
    <row r="29" spans="1:16" ht="23.25" customHeight="1" thickBot="1">
      <c r="A29" s="44">
        <f>серпень!S41</f>
        <v>40611.86896999993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'[5]серпень'!$F$78</f>
        <v>7023.6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12942.580000000002</v>
      </c>
      <c r="N29" s="51">
        <f>M29-L29</f>
        <v>-51795.42</v>
      </c>
      <c r="O29" s="176">
        <f>серпень!S31</f>
        <v>2939.62488</v>
      </c>
      <c r="P29" s="17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3"/>
      <c r="P30" s="17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8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8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7023.6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2017-08-19T07:30:21Z</dcterms:modified>
  <cp:category/>
  <cp:version/>
  <cp:contentType/>
  <cp:contentStatus/>
</cp:coreProperties>
</file>